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610" windowHeight="9780" activeTab="0"/>
  </bookViews>
  <sheets>
    <sheet name="WPF-wzór" sheetId="1" r:id="rId1"/>
  </sheets>
  <definedNames>
    <definedName name="_edn1" localSheetId="0">'WPF-wzór'!$A$54</definedName>
    <definedName name="_edn10" localSheetId="0">'WPF-wzór'!$A$63</definedName>
    <definedName name="_edn11" localSheetId="0">'WPF-wzór'!$A$64</definedName>
    <definedName name="_edn12" localSheetId="0">'WPF-wzór'!$A$65</definedName>
    <definedName name="_edn13" localSheetId="0">'WPF-wzór'!$A$66</definedName>
    <definedName name="_edn14" localSheetId="0">'WPF-wzór'!$A$67</definedName>
    <definedName name="_edn15" localSheetId="0">'WPF-wzór'!$A$68</definedName>
    <definedName name="_edn16" localSheetId="0">'WPF-wzór'!$A$69</definedName>
    <definedName name="_edn17" localSheetId="0">'WPF-wzór'!$A$70</definedName>
    <definedName name="_edn2" localSheetId="0">'WPF-wzór'!$A$55</definedName>
    <definedName name="_edn3" localSheetId="0">'WPF-wzór'!$A$56</definedName>
    <definedName name="_edn4" localSheetId="0">'WPF-wzór'!$A$57</definedName>
    <definedName name="_edn5" localSheetId="0">'WPF-wzór'!$A$58</definedName>
    <definedName name="_edn6" localSheetId="0">'WPF-wzór'!$A$59</definedName>
    <definedName name="_edn7" localSheetId="0">'WPF-wzór'!$A$60</definedName>
    <definedName name="_edn8" localSheetId="0">'WPF-wzór'!$A$61</definedName>
    <definedName name="_edn9" localSheetId="0">'WPF-wzór'!$A$62</definedName>
    <definedName name="_ednref1" localSheetId="0">'WPF-wzór'!$B$3</definedName>
    <definedName name="_ednref10" localSheetId="0">'WPF-wzór'!$B$27</definedName>
    <definedName name="_ednref11" localSheetId="0">'WPF-wzór'!$B$28</definedName>
    <definedName name="_ednref12" localSheetId="0">'WPF-wzór'!$B$30</definedName>
    <definedName name="_ednref13" localSheetId="0">'WPF-wzór'!$B$31</definedName>
    <definedName name="_ednref14" localSheetId="0">'WPF-wzór'!$B$32</definedName>
    <definedName name="_ednref15" localSheetId="0">'WPF-wzór'!$B$33</definedName>
    <definedName name="_ednref16" localSheetId="0">'WPF-wzór'!$B$34</definedName>
    <definedName name="_ednref17" localSheetId="0">'WPF-wzór'!$B$35</definedName>
    <definedName name="_ednref2" localSheetId="0">'WPF-wzór'!$B$7</definedName>
    <definedName name="_ednref3" localSheetId="0">'WPF-wzór'!$B$8</definedName>
    <definedName name="_ednref4" localSheetId="0">'WPF-wzór'!$B$9</definedName>
    <definedName name="_ednref5" localSheetId="0">'WPF-wzór'!$B$12</definedName>
    <definedName name="_ednref6" localSheetId="0">'WPF-wzór'!$B$16</definedName>
    <definedName name="_ednref7" localSheetId="0">'WPF-wzór'!$B$23</definedName>
    <definedName name="_ednref8" localSheetId="0">'WPF-wzór'!$B$25</definedName>
    <definedName name="_ednref9" localSheetId="0">'WPF-wzór'!$B$26</definedName>
    <definedName name="_xlnm.Print_Area" localSheetId="0">'WPF-wzór'!$A$1:$S$49</definedName>
  </definedNames>
  <calcPr fullCalcOnLoad="1"/>
</workbook>
</file>

<file path=xl/sharedStrings.xml><?xml version="1.0" encoding="utf-8"?>
<sst xmlns="http://schemas.openxmlformats.org/spreadsheetml/2006/main" count="106" uniqueCount="76">
  <si>
    <t>Lp.</t>
  </si>
  <si>
    <t>Wyszczególnienie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</si>
  <si>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</si>
  <si>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</si>
  <si>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</si>
  <si>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</si>
  <si>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</si>
  <si>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</si>
  <si>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</si>
  <si>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</si>
  <si>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</si>
  <si>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</si>
  <si>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</si>
  <si>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</si>
  <si>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</si>
  <si>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</si>
  <si>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</si>
  <si>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</si>
  <si>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</si>
  <si>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</si>
  <si>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</si>
  <si>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</si>
  <si>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Przeznaczenie nadwyżki wykonanej w poszczególnych latach objętych prognozą: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</si>
  <si>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</si>
  <si>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</si>
  <si>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</si>
  <si>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</si>
  <si>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</si>
  <si>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</si>
  <si>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</si>
  <si>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</si>
  <si>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</si>
  <si>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</si>
  <si>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</si>
  <si>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</si>
  <si>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f</t>
  </si>
  <si>
    <t>nadwyżka bieżąca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</si>
  <si>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</si>
  <si>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</si>
  <si>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</si>
  <si>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</si>
  <si>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</si>
  <si>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</si>
  <si>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</si>
  <si>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</si>
  <si>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</si>
  <si>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</si>
  <si>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rok 2012</t>
  </si>
  <si>
    <t>rok 2011</t>
  </si>
  <si>
    <t>rok 2023</t>
  </si>
  <si>
    <t>rok 2024</t>
  </si>
  <si>
    <t>rok 2025</t>
  </si>
  <si>
    <t>rok 2026</t>
  </si>
  <si>
    <t>rok 2027</t>
  </si>
  <si>
    <t>nadwyżka bieżąca w poszczegónych latach przeznaczona będzie na spłatę zadłużenia</t>
  </si>
  <si>
    <r>
      <t>Dochody ogółem</t>
    </r>
    <r>
      <rPr>
        <b/>
        <u val="single"/>
        <vertAlign val="superscript"/>
        <sz val="12"/>
        <color indexed="12"/>
        <rFont val="Times New Roman"/>
        <family val="1"/>
      </rPr>
      <t>[1]</t>
    </r>
    <r>
      <rPr>
        <b/>
        <u val="single"/>
        <sz val="12"/>
        <color indexed="12"/>
        <rFont val="Times New Roman"/>
        <family val="1"/>
      </rPr>
      <t xml:space="preserve">, w tym: </t>
    </r>
  </si>
  <si>
    <r>
      <t>Wydatki bieżące</t>
    </r>
    <r>
      <rPr>
        <b/>
        <u val="single"/>
        <vertAlign val="superscript"/>
        <sz val="12"/>
        <color indexed="12"/>
        <rFont val="Times New Roman"/>
        <family val="1"/>
      </rPr>
      <t>[2]</t>
    </r>
    <r>
      <rPr>
        <b/>
        <u val="single"/>
        <sz val="12"/>
        <color indexed="12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</si>
  <si>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b/>
        <u val="single"/>
        <vertAlign val="superscript"/>
        <sz val="12"/>
        <color indexed="12"/>
        <rFont val="Times New Roman"/>
        <family val="1"/>
      </rPr>
      <t>[3]</t>
    </r>
  </si>
  <si>
    <r>
      <t>związane z funkcjonowaniem organów JST</t>
    </r>
    <r>
      <rPr>
        <b/>
        <u val="single"/>
        <vertAlign val="superscript"/>
        <sz val="12"/>
        <color indexed="12"/>
        <rFont val="Times New Roman"/>
        <family val="1"/>
      </rPr>
      <t>[4]</t>
    </r>
  </si>
  <si>
    <r>
      <t xml:space="preserve">gwarancje i poręczenia podlegające wyłączeniu z limitów </t>
    </r>
    <r>
      <rPr>
        <b/>
        <sz val="12"/>
        <rFont val="Times New Roman"/>
        <family val="1"/>
      </rPr>
      <t>spłaty zobowiązań z art. 243 ufp/169sufp</t>
    </r>
  </si>
  <si>
    <r>
      <t>wydatki bieżące objęte limitem art. 226 ust. 4 ufp</t>
    </r>
    <r>
      <rPr>
        <b/>
        <u val="single"/>
        <vertAlign val="superscript"/>
        <sz val="12"/>
        <color indexed="12"/>
        <rFont val="Times New Roman"/>
        <family val="1"/>
      </rPr>
      <t>[5]</t>
    </r>
  </si>
  <si>
    <r>
      <t>Inne przychody niezwiązane z zaciągnięciem długu</t>
    </r>
    <r>
      <rPr>
        <b/>
        <u val="single"/>
        <vertAlign val="superscript"/>
        <sz val="12"/>
        <color indexed="12"/>
        <rFont val="Times New Roman"/>
        <family val="1"/>
      </rPr>
      <t>[6]</t>
    </r>
  </si>
  <si>
    <r>
      <t>Wydatki majątkowe</t>
    </r>
    <r>
      <rPr>
        <b/>
        <u val="single"/>
        <vertAlign val="superscript"/>
        <sz val="12"/>
        <color indexed="12"/>
        <rFont val="Times New Roman"/>
        <family val="1"/>
      </rPr>
      <t>[7]</t>
    </r>
    <r>
      <rPr>
        <b/>
        <u val="single"/>
        <sz val="12"/>
        <color indexed="12"/>
        <rFont val="Times New Roman"/>
        <family val="1"/>
      </rPr>
      <t>,  w tym:</t>
    </r>
  </si>
  <si>
    <r>
      <t>Przychody (kredyty, pożyczki, emisje obligacji)</t>
    </r>
    <r>
      <rPr>
        <b/>
        <u val="single"/>
        <vertAlign val="superscript"/>
        <sz val="12"/>
        <color indexed="12"/>
        <rFont val="Times New Roman"/>
        <family val="1"/>
      </rPr>
      <t>[8]</t>
    </r>
  </si>
  <si>
    <r>
      <t>Wynik finansowy budżetu (9-10+11)</t>
    </r>
    <r>
      <rPr>
        <b/>
        <u val="single"/>
        <vertAlign val="superscript"/>
        <sz val="12"/>
        <color indexed="12"/>
        <rFont val="Times New Roman"/>
        <family val="1"/>
      </rPr>
      <t>[9]</t>
    </r>
  </si>
  <si>
    <r>
      <t>Kwota długu</t>
    </r>
    <r>
      <rPr>
        <b/>
        <u val="single"/>
        <vertAlign val="superscript"/>
        <sz val="12"/>
        <color indexed="12"/>
        <rFont val="Times New Roman"/>
        <family val="1"/>
      </rPr>
      <t>[10]</t>
    </r>
    <r>
      <rPr>
        <b/>
        <u val="single"/>
        <sz val="12"/>
        <color indexed="12"/>
        <rFont val="Times New Roman"/>
        <family val="1"/>
      </rPr>
      <t>, w tym:</t>
    </r>
  </si>
  <si>
    <r>
      <t>łączna kwota wyłączeń z art. 243 ust. 3 pkt 1 ufp oraz z art. 170 ust. 3 sufp</t>
    </r>
    <r>
      <rPr>
        <b/>
        <u val="single"/>
        <vertAlign val="superscript"/>
        <sz val="12"/>
        <color indexed="12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</si>
  <si>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b/>
        <u val="single"/>
        <vertAlign val="superscript"/>
        <sz val="12"/>
        <color indexed="12"/>
        <rFont val="Times New Roman"/>
        <family val="1"/>
      </rPr>
      <t>[12]</t>
    </r>
  </si>
  <si>
    <r>
      <t>Planowana łączna kwota spłaty zobowiązań</t>
    </r>
    <r>
      <rPr>
        <b/>
        <u val="single"/>
        <vertAlign val="superscript"/>
        <sz val="12"/>
        <color indexed="12"/>
        <rFont val="Times New Roman"/>
        <family val="1"/>
      </rPr>
      <t>[13]</t>
    </r>
  </si>
  <si>
    <r>
      <t>Maksymalny dopuszczalny wskaźnik spłaty  z art. 243 ufp</t>
    </r>
    <r>
      <rPr>
        <b/>
        <u val="single"/>
        <vertAlign val="superscript"/>
        <sz val="12"/>
        <color indexed="12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</si>
  <si>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b/>
        <u val="single"/>
        <vertAlign val="superscript"/>
        <sz val="12"/>
        <color indexed="12"/>
        <rFont val="Times New Roman"/>
        <family val="1"/>
      </rPr>
      <t>[15]</t>
    </r>
  </si>
  <si>
    <r>
      <t>Zgodny z  art. 243 ufp</t>
    </r>
    <r>
      <rPr>
        <b/>
        <u val="single"/>
        <sz val="12"/>
        <color indexed="8"/>
        <rFont val="Times New Roman"/>
        <family val="1"/>
      </rPr>
      <t>/niezgodny z art. 243**</t>
    </r>
  </si>
  <si>
    <r>
      <t>Zgodny z  art. 243 ufp</t>
    </r>
    <r>
      <rPr>
        <b/>
        <sz val="12"/>
        <color indexed="8"/>
        <rFont val="Times New Roman"/>
        <family val="1"/>
      </rPr>
      <t>/niezgodny z art. 243**</t>
    </r>
  </si>
  <si>
    <r>
      <t>Spłata zadłużenia/dochody ogółem (7-13a +2c –2d):1)  -max 15%  z art. 169 sufp</t>
    </r>
    <r>
      <rPr>
        <b/>
        <u val="single"/>
        <vertAlign val="superscript"/>
        <sz val="12"/>
        <color indexed="12"/>
        <rFont val="Times New Roman"/>
        <family val="1"/>
      </rPr>
      <t>[16]</t>
    </r>
  </si>
  <si>
    <r>
      <t>Zadłużenie/dochody ogółem (13 –13a):1) - max 60% z art. 170 sufp</t>
    </r>
    <r>
      <rPr>
        <b/>
        <u val="single"/>
        <vertAlign val="superscript"/>
        <sz val="12"/>
        <color indexed="12"/>
        <rFont val="Times New Roman"/>
        <family val="1"/>
      </rPr>
      <t>[17]</t>
    </r>
  </si>
  <si>
    <t>Załącznik  do Uchwały Rady Gminy Brodnica Nr IX/45/2011 z dnia 21 czerwca 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</si>
</sst>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"/>
  </numFmts>
  <fonts count="17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b/>
      <sz val="9"/>
      <color indexed="8"/>
      <name val="Bookman Old Style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vertAlign val="superscript"/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6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6" xfId="17" applyFont="1" applyBorder="1" applyAlignment="1">
      <alignment horizontal="justify" vertical="top" wrapText="1"/>
    </xf>
    <xf numFmtId="4" fontId="11" fillId="0" borderId="7" xfId="0" applyNumberFormat="1" applyFont="1" applyFill="1" applyBorder="1" applyAlignment="1">
      <alignment horizontal="right" wrapText="1"/>
    </xf>
    <xf numFmtId="4" fontId="11" fillId="0" borderId="8" xfId="0" applyNumberFormat="1" applyFont="1" applyFill="1" applyBorder="1" applyAlignment="1">
      <alignment horizontal="right" wrapText="1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justify" vertical="top" wrapText="1"/>
    </xf>
    <xf numFmtId="4" fontId="14" fillId="3" borderId="10" xfId="0" applyNumberFormat="1" applyFont="1" applyFill="1" applyBorder="1" applyAlignment="1">
      <alignment horizontal="right" vertical="top" wrapText="1"/>
    </xf>
    <xf numFmtId="4" fontId="14" fillId="3" borderId="11" xfId="0" applyNumberFormat="1" applyFont="1" applyFill="1" applyBorder="1" applyAlignment="1">
      <alignment horizontal="right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justify" vertical="top" wrapText="1"/>
    </xf>
    <xf numFmtId="4" fontId="14" fillId="3" borderId="13" xfId="0" applyNumberFormat="1" applyFont="1" applyFill="1" applyBorder="1" applyAlignment="1">
      <alignment horizontal="right" vertical="top" wrapText="1"/>
    </xf>
    <xf numFmtId="4" fontId="14" fillId="3" borderId="14" xfId="0" applyNumberFormat="1" applyFont="1" applyFill="1" applyBorder="1" applyAlignment="1">
      <alignment horizontal="right" vertical="top" wrapText="1"/>
    </xf>
    <xf numFmtId="0" fontId="12" fillId="0" borderId="6" xfId="17" applyFont="1" applyBorder="1" applyAlignment="1">
      <alignment vertical="top" wrapText="1"/>
    </xf>
    <xf numFmtId="4" fontId="14" fillId="3" borderId="7" xfId="0" applyNumberFormat="1" applyFont="1" applyFill="1" applyBorder="1" applyAlignment="1">
      <alignment horizontal="right" vertical="top" wrapText="1"/>
    </xf>
    <xf numFmtId="4" fontId="14" fillId="3" borderId="8" xfId="0" applyNumberFormat="1" applyFont="1" applyFill="1" applyBorder="1" applyAlignment="1">
      <alignment horizontal="right" vertical="top" wrapText="1"/>
    </xf>
    <xf numFmtId="0" fontId="12" fillId="0" borderId="9" xfId="17" applyFont="1" applyBorder="1" applyAlignment="1">
      <alignment horizontal="justify" vertical="top" wrapText="1"/>
    </xf>
    <xf numFmtId="4" fontId="11" fillId="3" borderId="10" xfId="0" applyNumberFormat="1" applyFont="1" applyFill="1" applyBorder="1" applyAlignment="1">
      <alignment horizontal="right" wrapText="1"/>
    </xf>
    <xf numFmtId="4" fontId="11" fillId="3" borderId="11" xfId="0" applyNumberFormat="1" applyFont="1" applyFill="1" applyBorder="1" applyAlignment="1">
      <alignment horizontal="right" wrapText="1"/>
    </xf>
    <xf numFmtId="0" fontId="12" fillId="0" borderId="12" xfId="17" applyFont="1" applyBorder="1" applyAlignment="1">
      <alignment horizontal="justify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justify" vertical="top" wrapText="1"/>
    </xf>
    <xf numFmtId="4" fontId="14" fillId="0" borderId="16" xfId="0" applyNumberFormat="1" applyFont="1" applyBorder="1" applyAlignment="1">
      <alignment horizontal="right" vertical="top" wrapText="1"/>
    </xf>
    <xf numFmtId="4" fontId="14" fillId="0" borderId="17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justify" vertical="top" wrapText="1"/>
    </xf>
    <xf numFmtId="4" fontId="11" fillId="4" borderId="7" xfId="0" applyNumberFormat="1" applyFont="1" applyFill="1" applyBorder="1" applyAlignment="1">
      <alignment horizontal="right" wrapText="1"/>
    </xf>
    <xf numFmtId="4" fontId="11" fillId="4" borderId="8" xfId="0" applyNumberFormat="1" applyFont="1" applyFill="1" applyBorder="1" applyAlignment="1">
      <alignment horizontal="right" wrapText="1"/>
    </xf>
    <xf numFmtId="0" fontId="14" fillId="0" borderId="12" xfId="0" applyFont="1" applyBorder="1" applyAlignment="1">
      <alignment vertical="top" wrapText="1"/>
    </xf>
    <xf numFmtId="4" fontId="11" fillId="4" borderId="13" xfId="0" applyNumberFormat="1" applyFont="1" applyFill="1" applyBorder="1" applyAlignment="1">
      <alignment horizontal="right" wrapText="1"/>
    </xf>
    <xf numFmtId="4" fontId="11" fillId="4" borderId="14" xfId="0" applyNumberFormat="1" applyFont="1" applyFill="1" applyBorder="1" applyAlignment="1">
      <alignment horizontal="right" wrapText="1"/>
    </xf>
    <xf numFmtId="0" fontId="12" fillId="0" borderId="15" xfId="17" applyFont="1" applyBorder="1" applyAlignment="1">
      <alignment horizontal="justify" vertical="top" wrapText="1"/>
    </xf>
    <xf numFmtId="4" fontId="11" fillId="4" borderId="16" xfId="0" applyNumberFormat="1" applyFont="1" applyFill="1" applyBorder="1" applyAlignment="1">
      <alignment horizontal="right" wrapText="1"/>
    </xf>
    <xf numFmtId="4" fontId="11" fillId="4" borderId="17" xfId="0" applyNumberFormat="1" applyFont="1" applyFill="1" applyBorder="1" applyAlignment="1">
      <alignment horizontal="right" wrapText="1"/>
    </xf>
    <xf numFmtId="4" fontId="11" fillId="0" borderId="16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/>
    </xf>
    <xf numFmtId="4" fontId="14" fillId="3" borderId="10" xfId="0" applyNumberFormat="1" applyFont="1" applyFill="1" applyBorder="1" applyAlignment="1">
      <alignment horizontal="right" wrapText="1"/>
    </xf>
    <xf numFmtId="4" fontId="14" fillId="3" borderId="11" xfId="0" applyNumberFormat="1" applyFont="1" applyFill="1" applyBorder="1" applyAlignment="1">
      <alignment horizontal="right" wrapText="1"/>
    </xf>
    <xf numFmtId="4" fontId="14" fillId="3" borderId="13" xfId="0" applyNumberFormat="1" applyFont="1" applyFill="1" applyBorder="1" applyAlignment="1">
      <alignment horizontal="right" wrapText="1"/>
    </xf>
    <xf numFmtId="4" fontId="14" fillId="3" borderId="14" xfId="0" applyNumberFormat="1" applyFont="1" applyFill="1" applyBorder="1" applyAlignment="1">
      <alignment horizontal="right" wrapText="1"/>
    </xf>
    <xf numFmtId="4" fontId="11" fillId="3" borderId="16" xfId="0" applyNumberFormat="1" applyFont="1" applyFill="1" applyBorder="1" applyAlignment="1">
      <alignment horizontal="right" vertical="top" wrapText="1"/>
    </xf>
    <xf numFmtId="4" fontId="11" fillId="3" borderId="17" xfId="0" applyNumberFormat="1" applyFont="1" applyFill="1" applyBorder="1" applyAlignment="1">
      <alignment horizontal="right" vertical="top" wrapText="1"/>
    </xf>
    <xf numFmtId="4" fontId="11" fillId="0" borderId="16" xfId="0" applyNumberFormat="1" applyFont="1" applyBorder="1" applyAlignment="1">
      <alignment horizontal="right" vertical="top" wrapText="1"/>
    </xf>
    <xf numFmtId="4" fontId="11" fillId="3" borderId="10" xfId="0" applyNumberFormat="1" applyFont="1" applyFill="1" applyBorder="1" applyAlignment="1">
      <alignment horizontal="justify" vertical="top" wrapText="1"/>
    </xf>
    <xf numFmtId="4" fontId="11" fillId="3" borderId="11" xfId="0" applyNumberFormat="1" applyFont="1" applyFill="1" applyBorder="1" applyAlignment="1">
      <alignment horizontal="justify" vertical="top" wrapText="1"/>
    </xf>
    <xf numFmtId="4" fontId="11" fillId="3" borderId="11" xfId="0" applyNumberFormat="1" applyFont="1" applyFill="1" applyBorder="1" applyAlignment="1">
      <alignment horizontal="center" vertical="top" wrapText="1"/>
    </xf>
    <xf numFmtId="4" fontId="11" fillId="3" borderId="13" xfId="0" applyNumberFormat="1" applyFont="1" applyFill="1" applyBorder="1" applyAlignment="1">
      <alignment horizontal="justify" vertical="top" wrapText="1"/>
    </xf>
    <xf numFmtId="4" fontId="11" fillId="3" borderId="14" xfId="0" applyNumberFormat="1" applyFont="1" applyFill="1" applyBorder="1" applyAlignment="1">
      <alignment horizontal="justify" vertical="top" wrapText="1"/>
    </xf>
    <xf numFmtId="4" fontId="11" fillId="3" borderId="14" xfId="0" applyNumberFormat="1" applyFont="1" applyFill="1" applyBorder="1" applyAlignment="1">
      <alignment horizontal="center" vertical="top" wrapText="1"/>
    </xf>
    <xf numFmtId="4" fontId="11" fillId="3" borderId="16" xfId="0" applyNumberFormat="1" applyFont="1" applyFill="1" applyBorder="1" applyAlignment="1">
      <alignment horizontal="justify" vertical="top" wrapText="1"/>
    </xf>
    <xf numFmtId="4" fontId="11" fillId="3" borderId="17" xfId="0" applyNumberFormat="1" applyFont="1" applyFill="1" applyBorder="1" applyAlignment="1">
      <alignment horizontal="justify" vertical="top" wrapText="1"/>
    </xf>
    <xf numFmtId="4" fontId="11" fillId="3" borderId="17" xfId="0" applyNumberFormat="1" applyFont="1" applyFill="1" applyBorder="1" applyAlignment="1">
      <alignment horizontal="center" vertical="top" wrapText="1"/>
    </xf>
    <xf numFmtId="169" fontId="14" fillId="3" borderId="7" xfId="0" applyNumberFormat="1" applyFont="1" applyFill="1" applyBorder="1" applyAlignment="1">
      <alignment horizontal="right" wrapText="1"/>
    </xf>
    <xf numFmtId="4" fontId="11" fillId="3" borderId="16" xfId="0" applyNumberFormat="1" applyFont="1" applyFill="1" applyBorder="1" applyAlignment="1">
      <alignment vertical="top" wrapText="1"/>
    </xf>
    <xf numFmtId="4" fontId="15" fillId="3" borderId="17" xfId="0" applyNumberFormat="1" applyFont="1" applyFill="1" applyBorder="1" applyAlignment="1">
      <alignment vertical="top" wrapText="1"/>
    </xf>
    <xf numFmtId="10" fontId="16" fillId="0" borderId="16" xfId="0" applyNumberFormat="1" applyFont="1" applyBorder="1" applyAlignment="1">
      <alignment horizontal="right" wrapText="1"/>
    </xf>
    <xf numFmtId="10" fontId="16" fillId="0" borderId="17" xfId="0" applyNumberFormat="1" applyFont="1" applyBorder="1" applyAlignment="1">
      <alignment horizontal="right" wrapText="1"/>
    </xf>
    <xf numFmtId="10" fontId="14" fillId="0" borderId="17" xfId="0" applyNumberFormat="1" applyFont="1" applyBorder="1" applyAlignment="1">
      <alignment horizontal="right" wrapText="1"/>
    </xf>
    <xf numFmtId="10" fontId="14" fillId="0" borderId="16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 vertical="top" wrapText="1"/>
    </xf>
    <xf numFmtId="4" fontId="11" fillId="0" borderId="7" xfId="0" applyNumberFormat="1" applyFont="1" applyBorder="1" applyAlignment="1">
      <alignment horizontal="right" vertical="top" wrapText="1"/>
    </xf>
    <xf numFmtId="4" fontId="11" fillId="4" borderId="10" xfId="0" applyNumberFormat="1" applyFont="1" applyFill="1" applyBorder="1" applyAlignment="1">
      <alignment horizontal="right" vertical="top" wrapText="1"/>
    </xf>
    <xf numFmtId="4" fontId="11" fillId="4" borderId="11" xfId="0" applyNumberFormat="1" applyFont="1" applyFill="1" applyBorder="1" applyAlignment="1">
      <alignment horizontal="right" vertical="top" wrapText="1"/>
    </xf>
    <xf numFmtId="4" fontId="11" fillId="4" borderId="10" xfId="0" applyNumberFormat="1" applyFont="1" applyFill="1" applyBorder="1" applyAlignment="1">
      <alignment horizontal="right" wrapText="1"/>
    </xf>
    <xf numFmtId="4" fontId="11" fillId="4" borderId="11" xfId="0" applyNumberFormat="1" applyFont="1" applyFill="1" applyBorder="1" applyAlignment="1">
      <alignment horizontal="right" wrapText="1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justify" vertical="top" wrapText="1"/>
    </xf>
    <xf numFmtId="0" fontId="11" fillId="0" borderId="22" xfId="0" applyFont="1" applyBorder="1" applyAlignment="1">
      <alignment horizontal="justify" vertical="top" wrapText="1"/>
    </xf>
    <xf numFmtId="0" fontId="11" fillId="0" borderId="23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justify" vertical="top" wrapText="1"/>
    </xf>
    <xf numFmtId="0" fontId="6" fillId="0" borderId="0" xfId="17" applyFont="1" applyAlignment="1">
      <alignment wrapText="1"/>
    </xf>
    <xf numFmtId="0" fontId="5" fillId="0" borderId="0" xfId="17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.8515625" style="0" customWidth="1"/>
    <col min="2" max="2" width="73.7109375" style="0" customWidth="1"/>
    <col min="3" max="3" width="17.7109375" style="0" customWidth="1"/>
    <col min="4" max="4" width="17.8515625" style="0" customWidth="1"/>
    <col min="5" max="19" width="17.7109375" style="0" customWidth="1"/>
  </cols>
  <sheetData>
    <row r="1" spans="1:19" ht="12.75">
      <c r="A1" s="3"/>
      <c r="B1" s="5"/>
      <c r="C1" s="5"/>
      <c r="D1" s="5"/>
      <c r="E1" s="5" t="s">
        <v>75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.75">
      <c r="A2" s="6" t="s">
        <v>0</v>
      </c>
      <c r="B2" s="6" t="s">
        <v>1</v>
      </c>
      <c r="C2" s="7" t="s">
        <v>48</v>
      </c>
      <c r="D2" s="8" t="s">
        <v>47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8" t="s">
        <v>44</v>
      </c>
      <c r="M2" s="10" t="s">
        <v>45</v>
      </c>
      <c r="N2" s="10" t="s">
        <v>46</v>
      </c>
      <c r="O2" s="10" t="s">
        <v>49</v>
      </c>
      <c r="P2" s="10" t="s">
        <v>50</v>
      </c>
      <c r="Q2" s="10" t="s">
        <v>51</v>
      </c>
      <c r="R2" s="11" t="s">
        <v>52</v>
      </c>
      <c r="S2" s="11" t="s">
        <v>53</v>
      </c>
    </row>
    <row r="3" spans="1:19" ht="18.75">
      <c r="A3" s="12">
        <v>1</v>
      </c>
      <c r="B3" s="13" t="s">
        <v>55</v>
      </c>
      <c r="C3" s="14">
        <f aca="true" t="shared" si="0" ref="C3:S3">+C4+C5</f>
        <v>13381269</v>
      </c>
      <c r="D3" s="15">
        <f t="shared" si="0"/>
        <v>12850000</v>
      </c>
      <c r="E3" s="15">
        <f t="shared" si="0"/>
        <v>12850000</v>
      </c>
      <c r="F3" s="15">
        <f t="shared" si="0"/>
        <v>12850000</v>
      </c>
      <c r="G3" s="15">
        <f t="shared" si="0"/>
        <v>12850000</v>
      </c>
      <c r="H3" s="15">
        <f t="shared" si="0"/>
        <v>12850000</v>
      </c>
      <c r="I3" s="15">
        <f t="shared" si="0"/>
        <v>12850000</v>
      </c>
      <c r="J3" s="15">
        <f t="shared" si="0"/>
        <v>12850000</v>
      </c>
      <c r="K3" s="15">
        <f t="shared" si="0"/>
        <v>12850000</v>
      </c>
      <c r="L3" s="15">
        <f t="shared" si="0"/>
        <v>12650000</v>
      </c>
      <c r="M3" s="15">
        <f t="shared" si="0"/>
        <v>12650000</v>
      </c>
      <c r="N3" s="15">
        <f t="shared" si="0"/>
        <v>12650000</v>
      </c>
      <c r="O3" s="15">
        <f t="shared" si="0"/>
        <v>12650000</v>
      </c>
      <c r="P3" s="15">
        <f t="shared" si="0"/>
        <v>12650000</v>
      </c>
      <c r="Q3" s="15">
        <f t="shared" si="0"/>
        <v>12650000</v>
      </c>
      <c r="R3" s="15">
        <f>+R4+R5</f>
        <v>12650000</v>
      </c>
      <c r="S3" s="15">
        <f t="shared" si="0"/>
        <v>12650000</v>
      </c>
    </row>
    <row r="4" spans="1:19" ht="15.75">
      <c r="A4" s="16" t="s">
        <v>2</v>
      </c>
      <c r="B4" s="17" t="s">
        <v>25</v>
      </c>
      <c r="C4" s="18">
        <v>12974315</v>
      </c>
      <c r="D4" s="19">
        <v>12650000</v>
      </c>
      <c r="E4" s="19">
        <v>12650000</v>
      </c>
      <c r="F4" s="19">
        <v>12650000</v>
      </c>
      <c r="G4" s="19">
        <v>12650000</v>
      </c>
      <c r="H4" s="19">
        <v>12650000</v>
      </c>
      <c r="I4" s="19">
        <v>12650000</v>
      </c>
      <c r="J4" s="19">
        <v>12650000</v>
      </c>
      <c r="K4" s="19">
        <v>12650000</v>
      </c>
      <c r="L4" s="19">
        <v>12650000</v>
      </c>
      <c r="M4" s="19">
        <v>12650000</v>
      </c>
      <c r="N4" s="19">
        <v>12650000</v>
      </c>
      <c r="O4" s="19">
        <v>12650000</v>
      </c>
      <c r="P4" s="19">
        <v>12650000</v>
      </c>
      <c r="Q4" s="19">
        <v>12650000</v>
      </c>
      <c r="R4" s="19">
        <v>12650000</v>
      </c>
      <c r="S4" s="19">
        <v>12650000</v>
      </c>
    </row>
    <row r="5" spans="1:19" ht="15.75">
      <c r="A5" s="16" t="s">
        <v>3</v>
      </c>
      <c r="B5" s="17" t="s">
        <v>26</v>
      </c>
      <c r="C5" s="18">
        <v>406954</v>
      </c>
      <c r="D5" s="19">
        <v>200000</v>
      </c>
      <c r="E5" s="19">
        <v>200000</v>
      </c>
      <c r="F5" s="19">
        <v>200000</v>
      </c>
      <c r="G5" s="19">
        <v>200000</v>
      </c>
      <c r="H5" s="19">
        <v>200000</v>
      </c>
      <c r="I5" s="19">
        <v>200000</v>
      </c>
      <c r="J5" s="19">
        <v>200000</v>
      </c>
      <c r="K5" s="19">
        <v>200000</v>
      </c>
      <c r="L5" s="19"/>
      <c r="M5" s="19"/>
      <c r="N5" s="19"/>
      <c r="O5" s="19"/>
      <c r="P5" s="19"/>
      <c r="Q5" s="19"/>
      <c r="R5" s="19"/>
      <c r="S5" s="19"/>
    </row>
    <row r="6" spans="1:19" ht="15.75">
      <c r="A6" s="20" t="s">
        <v>4</v>
      </c>
      <c r="B6" s="21" t="s">
        <v>27</v>
      </c>
      <c r="C6" s="22">
        <v>380000</v>
      </c>
      <c r="D6" s="23">
        <v>200000</v>
      </c>
      <c r="E6" s="23">
        <v>200000</v>
      </c>
      <c r="F6" s="23">
        <v>200000</v>
      </c>
      <c r="G6" s="23">
        <v>200000</v>
      </c>
      <c r="H6" s="23">
        <v>200000</v>
      </c>
      <c r="I6" s="23">
        <v>200000</v>
      </c>
      <c r="J6" s="23">
        <v>200000</v>
      </c>
      <c r="K6" s="23">
        <v>200000</v>
      </c>
      <c r="L6" s="23"/>
      <c r="M6" s="23"/>
      <c r="N6" s="23"/>
      <c r="O6" s="23"/>
      <c r="P6" s="23"/>
      <c r="Q6" s="23"/>
      <c r="R6" s="23"/>
      <c r="S6" s="23"/>
    </row>
    <row r="7" spans="1:19" ht="34.5">
      <c r="A7" s="12">
        <v>2</v>
      </c>
      <c r="B7" s="24" t="s">
        <v>56</v>
      </c>
      <c r="C7" s="25">
        <v>12866117</v>
      </c>
      <c r="D7" s="26">
        <v>12347000</v>
      </c>
      <c r="E7" s="26">
        <v>12354000</v>
      </c>
      <c r="F7" s="26">
        <v>12352000</v>
      </c>
      <c r="G7" s="26">
        <v>12563000</v>
      </c>
      <c r="H7" s="26">
        <v>12378150</v>
      </c>
      <c r="I7" s="26">
        <v>12430000</v>
      </c>
      <c r="J7" s="26">
        <v>12439000</v>
      </c>
      <c r="K7" s="26">
        <v>12419750</v>
      </c>
      <c r="L7" s="26">
        <v>12428250</v>
      </c>
      <c r="M7" s="26">
        <v>12437750</v>
      </c>
      <c r="N7" s="26">
        <v>12418750</v>
      </c>
      <c r="O7" s="26">
        <v>12542000</v>
      </c>
      <c r="P7" s="26">
        <v>12557000</v>
      </c>
      <c r="Q7" s="26">
        <v>12560000</v>
      </c>
      <c r="R7" s="26">
        <v>12568832</v>
      </c>
      <c r="S7" s="26">
        <v>12586150</v>
      </c>
    </row>
    <row r="8" spans="1:19" ht="18.75">
      <c r="A8" s="16" t="s">
        <v>2</v>
      </c>
      <c r="B8" s="27" t="s">
        <v>57</v>
      </c>
      <c r="C8" s="28">
        <v>6539042</v>
      </c>
      <c r="D8" s="29">
        <v>6658437</v>
      </c>
      <c r="E8" s="29">
        <v>6780000</v>
      </c>
      <c r="F8" s="29">
        <v>6780000</v>
      </c>
      <c r="G8" s="29">
        <v>6780000</v>
      </c>
      <c r="H8" s="29">
        <v>6780000</v>
      </c>
      <c r="I8" s="29">
        <v>6780000</v>
      </c>
      <c r="J8" s="29">
        <v>6780000</v>
      </c>
      <c r="K8" s="29">
        <v>6780000</v>
      </c>
      <c r="L8" s="29">
        <v>6780000</v>
      </c>
      <c r="M8" s="29">
        <v>6780000</v>
      </c>
      <c r="N8" s="29">
        <v>6780000</v>
      </c>
      <c r="O8" s="29">
        <v>6780000</v>
      </c>
      <c r="P8" s="29">
        <v>6780000</v>
      </c>
      <c r="Q8" s="29">
        <v>6780000</v>
      </c>
      <c r="R8" s="29">
        <v>6780000</v>
      </c>
      <c r="S8" s="29">
        <v>6780000</v>
      </c>
    </row>
    <row r="9" spans="1:19" ht="18.75">
      <c r="A9" s="16" t="s">
        <v>3</v>
      </c>
      <c r="B9" s="27" t="s">
        <v>58</v>
      </c>
      <c r="C9" s="28">
        <v>1340877</v>
      </c>
      <c r="D9" s="29">
        <v>1340877</v>
      </c>
      <c r="E9" s="29">
        <v>1340877</v>
      </c>
      <c r="F9" s="29">
        <v>1340877</v>
      </c>
      <c r="G9" s="29">
        <v>1340877</v>
      </c>
      <c r="H9" s="29">
        <v>1340877</v>
      </c>
      <c r="I9" s="29">
        <v>1340877</v>
      </c>
      <c r="J9" s="29">
        <v>1340877</v>
      </c>
      <c r="K9" s="29">
        <v>1340877</v>
      </c>
      <c r="L9" s="29">
        <v>1340877</v>
      </c>
      <c r="M9" s="29">
        <v>1340877</v>
      </c>
      <c r="N9" s="29">
        <v>1340877</v>
      </c>
      <c r="O9" s="29">
        <v>1340877</v>
      </c>
      <c r="P9" s="29">
        <v>1340877</v>
      </c>
      <c r="Q9" s="29">
        <v>1340877</v>
      </c>
      <c r="R9" s="29">
        <v>1340877</v>
      </c>
      <c r="S9" s="29">
        <v>1340877</v>
      </c>
    </row>
    <row r="10" spans="1:19" ht="15.75">
      <c r="A10" s="16" t="s">
        <v>4</v>
      </c>
      <c r="B10" s="17" t="s">
        <v>5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31.5">
      <c r="A11" s="16" t="s">
        <v>6</v>
      </c>
      <c r="B11" s="17" t="s">
        <v>59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8.75">
      <c r="A12" s="20" t="s">
        <v>7</v>
      </c>
      <c r="B12" s="30" t="s">
        <v>60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31.5">
      <c r="A13" s="31">
        <v>3</v>
      </c>
      <c r="B13" s="32" t="s">
        <v>23</v>
      </c>
      <c r="C13" s="33">
        <f aca="true" t="shared" si="1" ref="C13:S13">+C3-C7</f>
        <v>515152</v>
      </c>
      <c r="D13" s="34">
        <f t="shared" si="1"/>
        <v>503000</v>
      </c>
      <c r="E13" s="34">
        <f t="shared" si="1"/>
        <v>496000</v>
      </c>
      <c r="F13" s="34">
        <f t="shared" si="1"/>
        <v>498000</v>
      </c>
      <c r="G13" s="34">
        <f t="shared" si="1"/>
        <v>287000</v>
      </c>
      <c r="H13" s="34">
        <f t="shared" si="1"/>
        <v>471850</v>
      </c>
      <c r="I13" s="34">
        <f t="shared" si="1"/>
        <v>420000</v>
      </c>
      <c r="J13" s="34">
        <f t="shared" si="1"/>
        <v>411000</v>
      </c>
      <c r="K13" s="34">
        <f t="shared" si="1"/>
        <v>430250</v>
      </c>
      <c r="L13" s="34">
        <f t="shared" si="1"/>
        <v>221750</v>
      </c>
      <c r="M13" s="34">
        <f t="shared" si="1"/>
        <v>212250</v>
      </c>
      <c r="N13" s="34">
        <f t="shared" si="1"/>
        <v>231250</v>
      </c>
      <c r="O13" s="34">
        <f>+O3-O7</f>
        <v>108000</v>
      </c>
      <c r="P13" s="34">
        <f>+P3-P7</f>
        <v>93000</v>
      </c>
      <c r="Q13" s="34">
        <f>+Q3-Q7</f>
        <v>90000</v>
      </c>
      <c r="R13" s="34">
        <f>+R3-R7</f>
        <v>81168</v>
      </c>
      <c r="S13" s="34">
        <f t="shared" si="1"/>
        <v>63850</v>
      </c>
    </row>
    <row r="14" spans="1:19" ht="31.5">
      <c r="A14" s="12">
        <v>4</v>
      </c>
      <c r="B14" s="35" t="s">
        <v>28</v>
      </c>
      <c r="C14" s="36">
        <v>104742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31.5">
      <c r="A15" s="20" t="s">
        <v>2</v>
      </c>
      <c r="B15" s="38" t="s">
        <v>29</v>
      </c>
      <c r="C15" s="39">
        <v>104742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18.75">
      <c r="A16" s="31">
        <v>5</v>
      </c>
      <c r="B16" s="41" t="s">
        <v>61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5.75">
      <c r="A17" s="31">
        <v>6</v>
      </c>
      <c r="B17" s="32" t="s">
        <v>8</v>
      </c>
      <c r="C17" s="44">
        <f aca="true" t="shared" si="2" ref="C17:S17">+C13+C14+C16</f>
        <v>619894</v>
      </c>
      <c r="D17" s="45">
        <f t="shared" si="2"/>
        <v>503000</v>
      </c>
      <c r="E17" s="45">
        <f t="shared" si="2"/>
        <v>496000</v>
      </c>
      <c r="F17" s="45">
        <f t="shared" si="2"/>
        <v>498000</v>
      </c>
      <c r="G17" s="45">
        <f t="shared" si="2"/>
        <v>287000</v>
      </c>
      <c r="H17" s="45">
        <f t="shared" si="2"/>
        <v>471850</v>
      </c>
      <c r="I17" s="45">
        <f t="shared" si="2"/>
        <v>420000</v>
      </c>
      <c r="J17" s="45">
        <f t="shared" si="2"/>
        <v>411000</v>
      </c>
      <c r="K17" s="45">
        <f t="shared" si="2"/>
        <v>430250</v>
      </c>
      <c r="L17" s="45">
        <f t="shared" si="2"/>
        <v>221750</v>
      </c>
      <c r="M17" s="45">
        <f t="shared" si="2"/>
        <v>212250</v>
      </c>
      <c r="N17" s="45">
        <f t="shared" si="2"/>
        <v>231250</v>
      </c>
      <c r="O17" s="45">
        <f t="shared" si="2"/>
        <v>108000</v>
      </c>
      <c r="P17" s="45">
        <f t="shared" si="2"/>
        <v>93000</v>
      </c>
      <c r="Q17" s="45">
        <f t="shared" si="2"/>
        <v>90000</v>
      </c>
      <c r="R17" s="45">
        <f t="shared" si="2"/>
        <v>81168</v>
      </c>
      <c r="S17" s="45">
        <f t="shared" si="2"/>
        <v>63850</v>
      </c>
    </row>
    <row r="18" spans="1:20" ht="15.75">
      <c r="A18" s="12">
        <v>7</v>
      </c>
      <c r="B18" s="35" t="s">
        <v>24</v>
      </c>
      <c r="C18" s="46">
        <f aca="true" t="shared" si="3" ref="C18:S18">+C19+C20</f>
        <v>450450</v>
      </c>
      <c r="D18" s="46">
        <f t="shared" si="3"/>
        <v>349850</v>
      </c>
      <c r="E18" s="46">
        <f t="shared" si="3"/>
        <v>334250</v>
      </c>
      <c r="F18" s="46">
        <f t="shared" si="3"/>
        <v>390450</v>
      </c>
      <c r="G18" s="46">
        <f t="shared" si="3"/>
        <v>278850</v>
      </c>
      <c r="H18" s="46">
        <f t="shared" si="3"/>
        <v>271850</v>
      </c>
      <c r="I18" s="46">
        <f t="shared" si="3"/>
        <v>261850</v>
      </c>
      <c r="J18" s="46">
        <f t="shared" si="3"/>
        <v>254450</v>
      </c>
      <c r="K18" s="46">
        <f t="shared" si="3"/>
        <v>230250</v>
      </c>
      <c r="L18" s="46">
        <f t="shared" si="3"/>
        <v>221750</v>
      </c>
      <c r="M18" s="46">
        <f t="shared" si="3"/>
        <v>212250</v>
      </c>
      <c r="N18" s="46">
        <f t="shared" si="3"/>
        <v>231250</v>
      </c>
      <c r="O18" s="46">
        <f t="shared" si="3"/>
        <v>97000</v>
      </c>
      <c r="P18" s="46">
        <f t="shared" si="3"/>
        <v>93000</v>
      </c>
      <c r="Q18" s="46">
        <f t="shared" si="3"/>
        <v>90000</v>
      </c>
      <c r="R18" s="46">
        <f>+R19+R20</f>
        <v>81168</v>
      </c>
      <c r="S18" s="46">
        <f t="shared" si="3"/>
        <v>63850</v>
      </c>
      <c r="T18" s="4"/>
    </row>
    <row r="19" spans="1:19" ht="15.75">
      <c r="A19" s="16" t="s">
        <v>2</v>
      </c>
      <c r="B19" s="17" t="s">
        <v>30</v>
      </c>
      <c r="C19" s="47">
        <v>347450</v>
      </c>
      <c r="D19" s="48">
        <v>256850</v>
      </c>
      <c r="E19" s="48">
        <v>238250</v>
      </c>
      <c r="F19" s="48">
        <v>292450</v>
      </c>
      <c r="G19" s="48">
        <v>191850</v>
      </c>
      <c r="H19" s="48">
        <v>191850</v>
      </c>
      <c r="I19" s="48">
        <v>191850</v>
      </c>
      <c r="J19" s="48">
        <v>193450</v>
      </c>
      <c r="K19" s="48">
        <v>177250</v>
      </c>
      <c r="L19" s="48">
        <v>177250</v>
      </c>
      <c r="M19" s="48">
        <v>177250</v>
      </c>
      <c r="N19" s="48">
        <v>205250</v>
      </c>
      <c r="O19" s="48">
        <v>79000</v>
      </c>
      <c r="P19" s="48">
        <v>79000</v>
      </c>
      <c r="Q19" s="48">
        <v>79000</v>
      </c>
      <c r="R19" s="48">
        <v>75168</v>
      </c>
      <c r="S19" s="48">
        <v>60850</v>
      </c>
    </row>
    <row r="20" spans="1:19" ht="15.75">
      <c r="A20" s="20" t="s">
        <v>3</v>
      </c>
      <c r="B20" s="21" t="s">
        <v>31</v>
      </c>
      <c r="C20" s="49">
        <v>103000</v>
      </c>
      <c r="D20" s="50">
        <v>93000</v>
      </c>
      <c r="E20" s="50">
        <v>96000</v>
      </c>
      <c r="F20" s="50">
        <v>98000</v>
      </c>
      <c r="G20" s="50">
        <v>87000</v>
      </c>
      <c r="H20" s="50">
        <v>80000</v>
      </c>
      <c r="I20" s="50">
        <v>70000</v>
      </c>
      <c r="J20" s="50">
        <v>61000</v>
      </c>
      <c r="K20" s="50">
        <v>53000</v>
      </c>
      <c r="L20" s="50">
        <v>44500</v>
      </c>
      <c r="M20" s="50">
        <v>35000</v>
      </c>
      <c r="N20" s="50">
        <v>26000</v>
      </c>
      <c r="O20" s="50">
        <v>18000</v>
      </c>
      <c r="P20" s="50">
        <v>14000</v>
      </c>
      <c r="Q20" s="50">
        <v>11000</v>
      </c>
      <c r="R20" s="50">
        <v>6000</v>
      </c>
      <c r="S20" s="50">
        <v>3000</v>
      </c>
    </row>
    <row r="21" spans="1:19" ht="15.75">
      <c r="A21" s="31">
        <v>8</v>
      </c>
      <c r="B21" s="32" t="s">
        <v>9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5.75">
      <c r="A22" s="31">
        <v>9</v>
      </c>
      <c r="B22" s="32" t="s">
        <v>10</v>
      </c>
      <c r="C22" s="44">
        <f aca="true" t="shared" si="4" ref="C22:S22">+C17-C18-C21</f>
        <v>169444</v>
      </c>
      <c r="D22" s="45">
        <f t="shared" si="4"/>
        <v>153150</v>
      </c>
      <c r="E22" s="45">
        <f t="shared" si="4"/>
        <v>161750</v>
      </c>
      <c r="F22" s="45">
        <f t="shared" si="4"/>
        <v>107550</v>
      </c>
      <c r="G22" s="45">
        <f t="shared" si="4"/>
        <v>8150</v>
      </c>
      <c r="H22" s="45">
        <f t="shared" si="4"/>
        <v>200000</v>
      </c>
      <c r="I22" s="45">
        <f t="shared" si="4"/>
        <v>158150</v>
      </c>
      <c r="J22" s="45">
        <f t="shared" si="4"/>
        <v>156550</v>
      </c>
      <c r="K22" s="45">
        <f t="shared" si="4"/>
        <v>200000</v>
      </c>
      <c r="L22" s="45">
        <f t="shared" si="4"/>
        <v>0</v>
      </c>
      <c r="M22" s="45">
        <f t="shared" si="4"/>
        <v>0</v>
      </c>
      <c r="N22" s="45">
        <f t="shared" si="4"/>
        <v>0</v>
      </c>
      <c r="O22" s="45">
        <f t="shared" si="4"/>
        <v>11000</v>
      </c>
      <c r="P22" s="45">
        <f t="shared" si="4"/>
        <v>0</v>
      </c>
      <c r="Q22" s="45">
        <f t="shared" si="4"/>
        <v>0</v>
      </c>
      <c r="R22" s="45">
        <f t="shared" si="4"/>
        <v>0</v>
      </c>
      <c r="S22" s="45">
        <f t="shared" si="4"/>
        <v>0</v>
      </c>
    </row>
    <row r="23" spans="1:19" ht="18.75">
      <c r="A23" s="12">
        <v>10</v>
      </c>
      <c r="B23" s="13" t="s">
        <v>62</v>
      </c>
      <c r="C23" s="36">
        <v>583362</v>
      </c>
      <c r="D23" s="37">
        <v>410000</v>
      </c>
      <c r="E23" s="37">
        <v>400000</v>
      </c>
      <c r="F23" s="37">
        <v>107550</v>
      </c>
      <c r="G23" s="37">
        <v>8150</v>
      </c>
      <c r="H23" s="37">
        <v>200000</v>
      </c>
      <c r="I23" s="37">
        <v>158150</v>
      </c>
      <c r="J23" s="37">
        <v>156550</v>
      </c>
      <c r="K23" s="37">
        <v>200000</v>
      </c>
      <c r="L23" s="37"/>
      <c r="M23" s="37"/>
      <c r="N23" s="37"/>
      <c r="O23" s="37">
        <v>11000</v>
      </c>
      <c r="P23" s="37"/>
      <c r="Q23" s="37"/>
      <c r="R23" s="37"/>
      <c r="S23" s="37"/>
    </row>
    <row r="24" spans="1:19" ht="15.75">
      <c r="A24" s="20" t="s">
        <v>2</v>
      </c>
      <c r="B24" s="21" t="s">
        <v>32</v>
      </c>
      <c r="C24" s="39">
        <v>97820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8.75">
      <c r="A25" s="31">
        <v>11</v>
      </c>
      <c r="B25" s="41" t="s">
        <v>63</v>
      </c>
      <c r="C25" s="51">
        <v>413918</v>
      </c>
      <c r="D25" s="52">
        <v>256850</v>
      </c>
      <c r="E25" s="52">
        <v>238250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8.75">
      <c r="A26" s="31">
        <v>12</v>
      </c>
      <c r="B26" s="41" t="s">
        <v>64</v>
      </c>
      <c r="C26" s="53">
        <f aca="true" t="shared" si="5" ref="C26:S26">+C22-C23+C25</f>
        <v>0</v>
      </c>
      <c r="D26" s="53">
        <f t="shared" si="5"/>
        <v>0</v>
      </c>
      <c r="E26" s="53">
        <f t="shared" si="5"/>
        <v>0</v>
      </c>
      <c r="F26" s="53">
        <f t="shared" si="5"/>
        <v>0</v>
      </c>
      <c r="G26" s="53">
        <f t="shared" si="5"/>
        <v>0</v>
      </c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3">
        <f t="shared" si="5"/>
        <v>0</v>
      </c>
      <c r="M26" s="53">
        <f t="shared" si="5"/>
        <v>0</v>
      </c>
      <c r="N26" s="53">
        <f t="shared" si="5"/>
        <v>0</v>
      </c>
      <c r="O26" s="53">
        <f t="shared" si="5"/>
        <v>0</v>
      </c>
      <c r="P26" s="53">
        <f t="shared" si="5"/>
        <v>0</v>
      </c>
      <c r="Q26" s="53">
        <f t="shared" si="5"/>
        <v>0</v>
      </c>
      <c r="R26" s="53">
        <f t="shared" si="5"/>
        <v>0</v>
      </c>
      <c r="S26" s="53">
        <f t="shared" si="5"/>
        <v>0</v>
      </c>
    </row>
    <row r="27" spans="1:19" ht="18.75">
      <c r="A27" s="12">
        <v>13</v>
      </c>
      <c r="B27" s="13" t="s">
        <v>65</v>
      </c>
      <c r="C27" s="25">
        <v>2171468</v>
      </c>
      <c r="D27" s="26">
        <v>2171468</v>
      </c>
      <c r="E27" s="26">
        <v>2171468</v>
      </c>
      <c r="F27" s="26">
        <v>1879018</v>
      </c>
      <c r="G27" s="26">
        <v>1687168</v>
      </c>
      <c r="H27" s="26">
        <v>1495318</v>
      </c>
      <c r="I27" s="26">
        <v>1303468</v>
      </c>
      <c r="J27" s="26">
        <v>1110018</v>
      </c>
      <c r="K27" s="26">
        <v>932768</v>
      </c>
      <c r="L27" s="26">
        <v>755518</v>
      </c>
      <c r="M27" s="26">
        <v>578268</v>
      </c>
      <c r="N27" s="26">
        <v>373018</v>
      </c>
      <c r="O27" s="26">
        <v>294018</v>
      </c>
      <c r="P27" s="26">
        <v>215018</v>
      </c>
      <c r="Q27" s="26">
        <v>136018</v>
      </c>
      <c r="R27" s="26">
        <v>60850</v>
      </c>
      <c r="S27" s="26">
        <v>0</v>
      </c>
    </row>
    <row r="28" spans="1:19" ht="34.5">
      <c r="A28" s="16" t="s">
        <v>2</v>
      </c>
      <c r="B28" s="27" t="s">
        <v>66</v>
      </c>
      <c r="C28" s="54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31.5">
      <c r="A29" s="20" t="s">
        <v>3</v>
      </c>
      <c r="B29" s="38" t="s">
        <v>33</v>
      </c>
      <c r="C29" s="57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50.25">
      <c r="A30" s="31">
        <v>14</v>
      </c>
      <c r="B30" s="41" t="s">
        <v>67</v>
      </c>
      <c r="C30" s="60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8.75">
      <c r="A31" s="12" t="s">
        <v>11</v>
      </c>
      <c r="B31" s="13" t="s">
        <v>68</v>
      </c>
      <c r="C31" s="63">
        <v>3.37</v>
      </c>
      <c r="D31" s="63">
        <v>2.72</v>
      </c>
      <c r="E31" s="63">
        <v>2.6</v>
      </c>
      <c r="F31" s="63">
        <v>3.04</v>
      </c>
      <c r="G31" s="63">
        <v>2.17</v>
      </c>
      <c r="H31" s="63">
        <v>2.12</v>
      </c>
      <c r="I31" s="63">
        <v>2.04</v>
      </c>
      <c r="J31" s="63">
        <v>1.98</v>
      </c>
      <c r="K31" s="63">
        <v>1.79</v>
      </c>
      <c r="L31" s="63">
        <v>1.75</v>
      </c>
      <c r="M31" s="63">
        <v>1.68</v>
      </c>
      <c r="N31" s="63">
        <v>1.83</v>
      </c>
      <c r="O31" s="63">
        <v>0.77</v>
      </c>
      <c r="P31" s="63">
        <v>0.74</v>
      </c>
      <c r="Q31" s="63">
        <v>0.71</v>
      </c>
      <c r="R31" s="63">
        <v>0.64</v>
      </c>
      <c r="S31" s="63">
        <v>0.5</v>
      </c>
    </row>
    <row r="32" spans="1:19" ht="18.75">
      <c r="A32" s="20" t="s">
        <v>2</v>
      </c>
      <c r="B32" s="30" t="s">
        <v>69</v>
      </c>
      <c r="C32" s="63">
        <v>2.26</v>
      </c>
      <c r="D32" s="63">
        <v>0.34</v>
      </c>
      <c r="E32" s="63">
        <v>1.35</v>
      </c>
      <c r="F32" s="63">
        <v>3.06</v>
      </c>
      <c r="G32" s="63">
        <v>3.14</v>
      </c>
      <c r="H32" s="63">
        <v>2.59</v>
      </c>
      <c r="I32" s="63">
        <v>2.57</v>
      </c>
      <c r="J32" s="63">
        <v>2.44</v>
      </c>
      <c r="K32" s="63">
        <v>2.83</v>
      </c>
      <c r="L32" s="63">
        <v>2.79</v>
      </c>
      <c r="M32" s="63">
        <v>2.35</v>
      </c>
      <c r="N32" s="63">
        <v>1.91</v>
      </c>
      <c r="O32" s="63">
        <v>1.47</v>
      </c>
      <c r="P32" s="63">
        <v>1.25</v>
      </c>
      <c r="Q32" s="63">
        <v>0.99</v>
      </c>
      <c r="R32" s="63">
        <v>0.65</v>
      </c>
      <c r="S32" s="63">
        <v>0.61</v>
      </c>
    </row>
    <row r="33" spans="1:19" ht="63">
      <c r="A33" s="31">
        <v>16</v>
      </c>
      <c r="B33" s="41" t="s">
        <v>70</v>
      </c>
      <c r="C33" s="64" t="s">
        <v>71</v>
      </c>
      <c r="D33" s="64" t="s">
        <v>71</v>
      </c>
      <c r="E33" s="64" t="s">
        <v>71</v>
      </c>
      <c r="F33" s="65" t="s">
        <v>72</v>
      </c>
      <c r="G33" s="65" t="s">
        <v>72</v>
      </c>
      <c r="H33" s="65" t="s">
        <v>72</v>
      </c>
      <c r="I33" s="65" t="s">
        <v>72</v>
      </c>
      <c r="J33" s="65" t="s">
        <v>72</v>
      </c>
      <c r="K33" s="65" t="s">
        <v>72</v>
      </c>
      <c r="L33" s="65" t="s">
        <v>72</v>
      </c>
      <c r="M33" s="65" t="s">
        <v>72</v>
      </c>
      <c r="N33" s="65" t="s">
        <v>72</v>
      </c>
      <c r="O33" s="65" t="s">
        <v>72</v>
      </c>
      <c r="P33" s="65" t="s">
        <v>72</v>
      </c>
      <c r="Q33" s="65" t="s">
        <v>72</v>
      </c>
      <c r="R33" s="65" t="s">
        <v>72</v>
      </c>
      <c r="S33" s="65" t="s">
        <v>72</v>
      </c>
    </row>
    <row r="34" spans="1:19" ht="34.5">
      <c r="A34" s="31">
        <v>17</v>
      </c>
      <c r="B34" s="41" t="s">
        <v>73</v>
      </c>
      <c r="C34" s="66">
        <f>+(C18-C28+C10-C11)/C3</f>
        <v>0.03366272660687114</v>
      </c>
      <c r="D34" s="67">
        <f>+(D18-D28+D10-D11)/D3</f>
        <v>0.02722568093385214</v>
      </c>
      <c r="E34" s="67">
        <f>+(E18-E28+E10-E11)/E3</f>
        <v>0.026011673151750972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8.75">
      <c r="A35" s="31">
        <v>18</v>
      </c>
      <c r="B35" s="41" t="s">
        <v>74</v>
      </c>
      <c r="C35" s="66">
        <f>+(C27-C28)/C3</f>
        <v>0.16227668691213068</v>
      </c>
      <c r="D35" s="66">
        <f>+(D27-D28)/D3</f>
        <v>0.1689858365758755</v>
      </c>
      <c r="E35" s="66">
        <f>+(E27-E28)/E3</f>
        <v>0.1689858365758755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19" ht="15.75">
      <c r="A36" s="31">
        <v>19</v>
      </c>
      <c r="B36" s="32" t="s">
        <v>12</v>
      </c>
      <c r="C36" s="53">
        <f aca="true" t="shared" si="6" ref="C36:S36">+C7+C20</f>
        <v>12969117</v>
      </c>
      <c r="D36" s="70">
        <f t="shared" si="6"/>
        <v>12440000</v>
      </c>
      <c r="E36" s="70">
        <f t="shared" si="6"/>
        <v>12450000</v>
      </c>
      <c r="F36" s="70">
        <f t="shared" si="6"/>
        <v>12450000</v>
      </c>
      <c r="G36" s="70">
        <f t="shared" si="6"/>
        <v>12650000</v>
      </c>
      <c r="H36" s="70">
        <f t="shared" si="6"/>
        <v>12458150</v>
      </c>
      <c r="I36" s="70">
        <f t="shared" si="6"/>
        <v>12500000</v>
      </c>
      <c r="J36" s="70">
        <f t="shared" si="6"/>
        <v>12500000</v>
      </c>
      <c r="K36" s="70">
        <f t="shared" si="6"/>
        <v>12472750</v>
      </c>
      <c r="L36" s="70">
        <f t="shared" si="6"/>
        <v>12472750</v>
      </c>
      <c r="M36" s="70">
        <f t="shared" si="6"/>
        <v>12472750</v>
      </c>
      <c r="N36" s="70">
        <f t="shared" si="6"/>
        <v>12444750</v>
      </c>
      <c r="O36" s="70">
        <f>+O7+O20</f>
        <v>12560000</v>
      </c>
      <c r="P36" s="70">
        <f>+P7+P20</f>
        <v>12571000</v>
      </c>
      <c r="Q36" s="70">
        <f>+Q7+Q20</f>
        <v>12571000</v>
      </c>
      <c r="R36" s="70">
        <f>+R7+R20</f>
        <v>12574832</v>
      </c>
      <c r="S36" s="70">
        <f t="shared" si="6"/>
        <v>12589150</v>
      </c>
    </row>
    <row r="37" spans="1:19" ht="15.75">
      <c r="A37" s="31">
        <v>20</v>
      </c>
      <c r="B37" s="32" t="s">
        <v>13</v>
      </c>
      <c r="C37" s="53">
        <f aca="true" t="shared" si="7" ref="C37:S37">+C23+C36</f>
        <v>13552479</v>
      </c>
      <c r="D37" s="70">
        <f t="shared" si="7"/>
        <v>12850000</v>
      </c>
      <c r="E37" s="70">
        <f t="shared" si="7"/>
        <v>12850000</v>
      </c>
      <c r="F37" s="70">
        <f t="shared" si="7"/>
        <v>12557550</v>
      </c>
      <c r="G37" s="70">
        <f t="shared" si="7"/>
        <v>12658150</v>
      </c>
      <c r="H37" s="70">
        <f t="shared" si="7"/>
        <v>12658150</v>
      </c>
      <c r="I37" s="70">
        <f t="shared" si="7"/>
        <v>12658150</v>
      </c>
      <c r="J37" s="70">
        <f t="shared" si="7"/>
        <v>12656550</v>
      </c>
      <c r="K37" s="70">
        <f t="shared" si="7"/>
        <v>12672750</v>
      </c>
      <c r="L37" s="70">
        <f t="shared" si="7"/>
        <v>12472750</v>
      </c>
      <c r="M37" s="70">
        <f t="shared" si="7"/>
        <v>12472750</v>
      </c>
      <c r="N37" s="70">
        <f t="shared" si="7"/>
        <v>12444750</v>
      </c>
      <c r="O37" s="70">
        <f t="shared" si="7"/>
        <v>12571000</v>
      </c>
      <c r="P37" s="70">
        <f t="shared" si="7"/>
        <v>12571000</v>
      </c>
      <c r="Q37" s="70">
        <f t="shared" si="7"/>
        <v>12571000</v>
      </c>
      <c r="R37" s="70">
        <f t="shared" si="7"/>
        <v>12574832</v>
      </c>
      <c r="S37" s="70">
        <f t="shared" si="7"/>
        <v>12589150</v>
      </c>
    </row>
    <row r="38" spans="1:19" ht="15.75">
      <c r="A38" s="31">
        <v>21</v>
      </c>
      <c r="B38" s="32" t="s">
        <v>14</v>
      </c>
      <c r="C38" s="53">
        <f aca="true" t="shared" si="8" ref="C38:S38">+C3-C37</f>
        <v>-171210</v>
      </c>
      <c r="D38" s="70">
        <f t="shared" si="8"/>
        <v>0</v>
      </c>
      <c r="E38" s="70">
        <f t="shared" si="8"/>
        <v>0</v>
      </c>
      <c r="F38" s="70">
        <f t="shared" si="8"/>
        <v>292450</v>
      </c>
      <c r="G38" s="70">
        <f t="shared" si="8"/>
        <v>191850</v>
      </c>
      <c r="H38" s="70">
        <f t="shared" si="8"/>
        <v>191850</v>
      </c>
      <c r="I38" s="70">
        <f t="shared" si="8"/>
        <v>191850</v>
      </c>
      <c r="J38" s="70">
        <f t="shared" si="8"/>
        <v>193450</v>
      </c>
      <c r="K38" s="70">
        <f t="shared" si="8"/>
        <v>177250</v>
      </c>
      <c r="L38" s="70">
        <f t="shared" si="8"/>
        <v>177250</v>
      </c>
      <c r="M38" s="70">
        <f t="shared" si="8"/>
        <v>177250</v>
      </c>
      <c r="N38" s="70">
        <f t="shared" si="8"/>
        <v>205250</v>
      </c>
      <c r="O38" s="70">
        <f t="shared" si="8"/>
        <v>79000</v>
      </c>
      <c r="P38" s="70">
        <f t="shared" si="8"/>
        <v>79000</v>
      </c>
      <c r="Q38" s="70">
        <f t="shared" si="8"/>
        <v>79000</v>
      </c>
      <c r="R38" s="70">
        <f t="shared" si="8"/>
        <v>75168</v>
      </c>
      <c r="S38" s="70">
        <f t="shared" si="8"/>
        <v>60850</v>
      </c>
    </row>
    <row r="39" spans="1:19" ht="15.75">
      <c r="A39" s="31">
        <v>22</v>
      </c>
      <c r="B39" s="32" t="s">
        <v>15</v>
      </c>
      <c r="C39" s="44">
        <f aca="true" t="shared" si="9" ref="C39:S39">+C16+C25+C14</f>
        <v>518660</v>
      </c>
      <c r="D39" s="44">
        <v>256850</v>
      </c>
      <c r="E39" s="44">
        <v>238250</v>
      </c>
      <c r="F39" s="44">
        <f t="shared" si="9"/>
        <v>0</v>
      </c>
      <c r="G39" s="44">
        <f t="shared" si="9"/>
        <v>0</v>
      </c>
      <c r="H39" s="44">
        <f t="shared" si="9"/>
        <v>0</v>
      </c>
      <c r="I39" s="44">
        <f t="shared" si="9"/>
        <v>0</v>
      </c>
      <c r="J39" s="44">
        <f t="shared" si="9"/>
        <v>0</v>
      </c>
      <c r="K39" s="44">
        <f t="shared" si="9"/>
        <v>0</v>
      </c>
      <c r="L39" s="44">
        <f t="shared" si="9"/>
        <v>0</v>
      </c>
      <c r="M39" s="44">
        <f t="shared" si="9"/>
        <v>0</v>
      </c>
      <c r="N39" s="44">
        <f t="shared" si="9"/>
        <v>0</v>
      </c>
      <c r="O39" s="44">
        <f>+O16+O25+O14</f>
        <v>0</v>
      </c>
      <c r="P39" s="44">
        <f>+P16+P25+P14</f>
        <v>0</v>
      </c>
      <c r="Q39" s="44">
        <f>+Q16+Q25+Q14</f>
        <v>0</v>
      </c>
      <c r="R39" s="44">
        <f>+R16+R25+R14</f>
        <v>0</v>
      </c>
      <c r="S39" s="44">
        <f t="shared" si="9"/>
        <v>0</v>
      </c>
    </row>
    <row r="40" spans="1:19" ht="15.75">
      <c r="A40" s="31">
        <v>23</v>
      </c>
      <c r="B40" s="32" t="s">
        <v>16</v>
      </c>
      <c r="C40" s="44">
        <f aca="true" t="shared" si="10" ref="C40:S40">+C19+C21</f>
        <v>347450</v>
      </c>
      <c r="D40" s="45">
        <f t="shared" si="10"/>
        <v>256850</v>
      </c>
      <c r="E40" s="45">
        <f t="shared" si="10"/>
        <v>238250</v>
      </c>
      <c r="F40" s="45">
        <f t="shared" si="10"/>
        <v>292450</v>
      </c>
      <c r="G40" s="45">
        <f t="shared" si="10"/>
        <v>191850</v>
      </c>
      <c r="H40" s="45">
        <f t="shared" si="10"/>
        <v>191850</v>
      </c>
      <c r="I40" s="45">
        <f t="shared" si="10"/>
        <v>191850</v>
      </c>
      <c r="J40" s="45">
        <f t="shared" si="10"/>
        <v>193450</v>
      </c>
      <c r="K40" s="45">
        <f t="shared" si="10"/>
        <v>177250</v>
      </c>
      <c r="L40" s="45">
        <f t="shared" si="10"/>
        <v>177250</v>
      </c>
      <c r="M40" s="45">
        <f t="shared" si="10"/>
        <v>177250</v>
      </c>
      <c r="N40" s="45">
        <f t="shared" si="10"/>
        <v>205250</v>
      </c>
      <c r="O40" s="45">
        <f>+O19+O21</f>
        <v>79000</v>
      </c>
      <c r="P40" s="45">
        <f>+P19+P21</f>
        <v>79000</v>
      </c>
      <c r="Q40" s="45">
        <f>+Q19+Q21</f>
        <v>79000</v>
      </c>
      <c r="R40" s="45">
        <f>+R19+R21</f>
        <v>75168</v>
      </c>
      <c r="S40" s="45">
        <f t="shared" si="10"/>
        <v>60850</v>
      </c>
    </row>
    <row r="41" spans="1:19" ht="27" customHeight="1">
      <c r="A41" s="12">
        <v>24</v>
      </c>
      <c r="B41" s="35" t="s">
        <v>34</v>
      </c>
      <c r="C41" s="71">
        <f>SUM(C42:C47)</f>
        <v>347450</v>
      </c>
      <c r="D41" s="71">
        <f>SUM(D42:D47)</f>
        <v>256850</v>
      </c>
      <c r="E41" s="71">
        <f>SUM(E42:E47)</f>
        <v>238250</v>
      </c>
      <c r="F41" s="71">
        <v>292450</v>
      </c>
      <c r="G41" s="71">
        <f>SUM(G42:G47)</f>
        <v>191850</v>
      </c>
      <c r="H41" s="71">
        <f>SUM(H42:H47)</f>
        <v>191850</v>
      </c>
      <c r="I41" s="71">
        <f>SUM(I42:I47)</f>
        <v>191850</v>
      </c>
      <c r="J41" s="71">
        <v>193450</v>
      </c>
      <c r="K41" s="71">
        <v>177250</v>
      </c>
      <c r="L41" s="71">
        <v>177250</v>
      </c>
      <c r="M41" s="71">
        <v>177250</v>
      </c>
      <c r="N41" s="71">
        <v>205250</v>
      </c>
      <c r="O41" s="71">
        <v>79000</v>
      </c>
      <c r="P41" s="71">
        <v>79000</v>
      </c>
      <c r="Q41" s="71">
        <v>79000</v>
      </c>
      <c r="R41" s="71">
        <v>75168</v>
      </c>
      <c r="S41" s="71">
        <f>SUM(S42:S47)</f>
        <v>60850</v>
      </c>
    </row>
    <row r="42" spans="1:19" ht="15.75">
      <c r="A42" s="16" t="s">
        <v>2</v>
      </c>
      <c r="B42" s="17" t="s">
        <v>17</v>
      </c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ht="15.75">
      <c r="A43" s="16" t="s">
        <v>3</v>
      </c>
      <c r="B43" s="17" t="s">
        <v>18</v>
      </c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ht="15.75">
      <c r="A44" s="16" t="s">
        <v>4</v>
      </c>
      <c r="B44" s="17" t="s">
        <v>19</v>
      </c>
      <c r="C44" s="74">
        <v>347450</v>
      </c>
      <c r="D44" s="75">
        <v>256850</v>
      </c>
      <c r="E44" s="75">
        <v>238250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spans="1:19" ht="15.75">
      <c r="A45" s="16" t="s">
        <v>6</v>
      </c>
      <c r="B45" s="17" t="s">
        <v>20</v>
      </c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spans="1:19" ht="15.75">
      <c r="A46" s="16" t="s">
        <v>7</v>
      </c>
      <c r="B46" s="17" t="s">
        <v>21</v>
      </c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</row>
    <row r="47" spans="1:19" ht="15.75">
      <c r="A47" s="20" t="s">
        <v>35</v>
      </c>
      <c r="B47" s="21" t="s">
        <v>36</v>
      </c>
      <c r="C47" s="39"/>
      <c r="D47" s="40"/>
      <c r="E47" s="40"/>
      <c r="F47" s="40">
        <v>292450</v>
      </c>
      <c r="G47" s="40">
        <v>191850</v>
      </c>
      <c r="H47" s="40">
        <v>191850</v>
      </c>
      <c r="I47" s="40">
        <v>191850</v>
      </c>
      <c r="J47" s="40">
        <v>193450</v>
      </c>
      <c r="K47" s="40">
        <v>177250</v>
      </c>
      <c r="L47" s="40">
        <v>177250</v>
      </c>
      <c r="M47" s="40">
        <v>177250</v>
      </c>
      <c r="N47" s="40">
        <v>205250</v>
      </c>
      <c r="O47" s="40">
        <v>79000</v>
      </c>
      <c r="P47" s="40">
        <v>79000</v>
      </c>
      <c r="Q47" s="40">
        <v>79000</v>
      </c>
      <c r="R47" s="40">
        <v>75168</v>
      </c>
      <c r="S47" s="40">
        <v>60850</v>
      </c>
    </row>
    <row r="48" spans="1:19" ht="31.5">
      <c r="A48" s="76"/>
      <c r="B48" s="77" t="s">
        <v>22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80"/>
      <c r="N48" s="80"/>
      <c r="O48" s="80"/>
      <c r="P48" s="80"/>
      <c r="Q48" s="80"/>
      <c r="R48" s="81"/>
      <c r="S48" s="81"/>
    </row>
    <row r="49" spans="1:19" ht="31.5">
      <c r="A49" s="82"/>
      <c r="B49" s="83" t="s">
        <v>54</v>
      </c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6"/>
      <c r="N49" s="86"/>
      <c r="O49" s="86"/>
      <c r="P49" s="86"/>
      <c r="Q49" s="86"/>
      <c r="R49" s="87"/>
      <c r="S49" s="87"/>
    </row>
    <row r="50" spans="1:7" ht="12.75">
      <c r="A50" s="2"/>
      <c r="B50" s="1"/>
      <c r="C50" s="1"/>
      <c r="D50" s="1"/>
      <c r="E50" s="1"/>
      <c r="F50" s="1"/>
      <c r="G50" s="1"/>
    </row>
    <row r="51" spans="1:7" ht="25.5" customHeight="1">
      <c r="A51" s="90"/>
      <c r="B51" s="90"/>
      <c r="C51" s="90"/>
      <c r="D51" s="90"/>
      <c r="E51" s="90"/>
      <c r="F51" s="90"/>
      <c r="G51" s="90"/>
    </row>
    <row r="52" spans="1:7" ht="12.75">
      <c r="A52" s="91"/>
      <c r="B52" s="91"/>
      <c r="C52" s="91"/>
      <c r="D52" s="91"/>
      <c r="E52" s="91"/>
      <c r="F52" s="91"/>
      <c r="G52" s="91"/>
    </row>
    <row r="54" spans="1:7" ht="15.75">
      <c r="A54" s="88"/>
      <c r="B54" s="92"/>
      <c r="C54" s="92"/>
      <c r="D54" s="92"/>
      <c r="E54" s="92"/>
      <c r="F54" s="92"/>
      <c r="G54" s="92"/>
    </row>
    <row r="55" spans="1:7" ht="12.75" customHeight="1">
      <c r="A55" s="88"/>
      <c r="B55" s="89"/>
      <c r="C55" s="89"/>
      <c r="D55" s="89"/>
      <c r="E55" s="89"/>
      <c r="F55" s="89"/>
      <c r="G55" s="89"/>
    </row>
    <row r="56" spans="1:7" ht="12.75" customHeight="1">
      <c r="A56" s="88"/>
      <c r="B56" s="89"/>
      <c r="C56" s="89"/>
      <c r="D56" s="89"/>
      <c r="E56" s="89"/>
      <c r="F56" s="89"/>
      <c r="G56" s="89"/>
    </row>
    <row r="57" spans="1:7" ht="12.75" customHeight="1">
      <c r="A57" s="88"/>
      <c r="B57" s="89"/>
      <c r="C57" s="89"/>
      <c r="D57" s="89"/>
      <c r="E57" s="89"/>
      <c r="F57" s="89"/>
      <c r="G57" s="89"/>
    </row>
    <row r="58" spans="1:7" ht="12.75" customHeight="1">
      <c r="A58" s="88"/>
      <c r="B58" s="89"/>
      <c r="C58" s="89"/>
      <c r="D58" s="89"/>
      <c r="E58" s="89"/>
      <c r="F58" s="89"/>
      <c r="G58" s="89"/>
    </row>
    <row r="59" spans="1:7" ht="12.75" customHeight="1">
      <c r="A59" s="88"/>
      <c r="B59" s="89"/>
      <c r="C59" s="89"/>
      <c r="D59" s="89"/>
      <c r="E59" s="89"/>
      <c r="F59" s="89"/>
      <c r="G59" s="89"/>
    </row>
    <row r="60" spans="1:7" ht="12.75" customHeight="1">
      <c r="A60" s="88"/>
      <c r="B60" s="89"/>
      <c r="C60" s="89"/>
      <c r="D60" s="89"/>
      <c r="E60" s="89"/>
      <c r="F60" s="89"/>
      <c r="G60" s="89"/>
    </row>
    <row r="61" spans="1:7" ht="12.75" customHeight="1">
      <c r="A61" s="88"/>
      <c r="B61" s="89"/>
      <c r="C61" s="89"/>
      <c r="D61" s="89"/>
      <c r="E61" s="89"/>
      <c r="F61" s="89"/>
      <c r="G61" s="89"/>
    </row>
    <row r="62" spans="1:7" ht="26.25" customHeight="1">
      <c r="A62" s="88"/>
      <c r="B62" s="89"/>
      <c r="C62" s="89"/>
      <c r="D62" s="89"/>
      <c r="E62" s="89"/>
      <c r="F62" s="89"/>
      <c r="G62" s="89"/>
    </row>
    <row r="63" spans="1:7" ht="39.75" customHeight="1">
      <c r="A63" s="88"/>
      <c r="B63" s="89"/>
      <c r="C63" s="89"/>
      <c r="D63" s="89"/>
      <c r="E63" s="89"/>
      <c r="F63" s="89"/>
      <c r="G63" s="89"/>
    </row>
    <row r="64" spans="1:7" ht="12.75" customHeight="1">
      <c r="A64" s="88"/>
      <c r="B64" s="89"/>
      <c r="C64" s="89"/>
      <c r="D64" s="89"/>
      <c r="E64" s="89"/>
      <c r="F64" s="89"/>
      <c r="G64" s="89"/>
    </row>
    <row r="65" spans="1:7" ht="12.75" customHeight="1">
      <c r="A65" s="88"/>
      <c r="B65" s="89"/>
      <c r="C65" s="89"/>
      <c r="D65" s="89"/>
      <c r="E65" s="89"/>
      <c r="F65" s="89"/>
      <c r="G65" s="89"/>
    </row>
    <row r="66" spans="1:7" ht="12.75" customHeight="1">
      <c r="A66" s="88"/>
      <c r="B66" s="89"/>
      <c r="C66" s="89"/>
      <c r="D66" s="89"/>
      <c r="E66" s="89"/>
      <c r="F66" s="89"/>
      <c r="G66" s="89"/>
    </row>
    <row r="67" spans="1:7" ht="12.75" customHeight="1">
      <c r="A67" s="88"/>
      <c r="B67" s="89"/>
      <c r="C67" s="89"/>
      <c r="D67" s="89"/>
      <c r="E67" s="89"/>
      <c r="F67" s="89"/>
      <c r="G67" s="89"/>
    </row>
    <row r="68" spans="1:7" ht="25.5" customHeight="1">
      <c r="A68" s="88"/>
      <c r="B68" s="89"/>
      <c r="C68" s="89"/>
      <c r="D68" s="89"/>
      <c r="E68" s="89"/>
      <c r="F68" s="89"/>
      <c r="G68" s="89"/>
    </row>
    <row r="69" spans="1:7" ht="12.75" customHeight="1">
      <c r="A69" s="88"/>
      <c r="B69" s="89"/>
      <c r="C69" s="89"/>
      <c r="D69" s="89"/>
      <c r="E69" s="89"/>
      <c r="F69" s="89"/>
      <c r="G69" s="89"/>
    </row>
    <row r="70" spans="1:7" ht="12.75" customHeight="1">
      <c r="A70" s="88"/>
      <c r="B70" s="89"/>
      <c r="C70" s="89"/>
      <c r="D70" s="89"/>
      <c r="E70" s="89"/>
      <c r="F70" s="89"/>
      <c r="G70" s="89"/>
    </row>
  </sheetData>
  <mergeCells count="19">
    <mergeCell ref="A51:G51"/>
    <mergeCell ref="A52:G52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70:G70"/>
    <mergeCell ref="A66:G66"/>
    <mergeCell ref="A67:G67"/>
    <mergeCell ref="A68:G68"/>
    <mergeCell ref="A69:G69"/>
  </mergeCells>
  <hyperlinks>
    <hyperlink ref="B3" location="_edn1" display="_edn1"/>
    <hyperlink ref="B7" location="_edn2" display="_edn2"/>
    <hyperlink ref="B8" location="_edn3" display="_edn3"/>
    <hyperlink ref="B9" location="_edn4" display="_edn4"/>
    <hyperlink ref="B12" location="_edn5" display="_edn5"/>
    <hyperlink ref="B16" location="_edn6" display="_edn6"/>
    <hyperlink ref="B23" location="_edn7" display="_edn7"/>
    <hyperlink ref="B25" location="_edn8" display="_edn8"/>
    <hyperlink ref="B26" location="_edn9" display="_edn9"/>
    <hyperlink ref="B27" location="_edn10" display="_edn10"/>
    <hyperlink ref="B28" location="_edn11" display="_edn11"/>
    <hyperlink ref="B30" location="_edn12" display="_edn12"/>
    <hyperlink ref="B31" location="_edn13" display="_edn13"/>
    <hyperlink ref="B32" location="_edn14" display="_edn14"/>
    <hyperlink ref="B33" location="_edn15" display="_edn15"/>
    <hyperlink ref="B34" location="_edn16" display="_edn16"/>
    <hyperlink ref="B35" location="_edn17" display="_edn17"/>
  </hyperlink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Zbych</cp:lastModifiedBy>
  <cp:lastPrinted>2011-06-27T10:54:02Z</cp:lastPrinted>
  <dcterms:created xsi:type="dcterms:W3CDTF">2010-09-24T07:39:40Z</dcterms:created>
  <dcterms:modified xsi:type="dcterms:W3CDTF">2011-07-02T20:13:47Z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